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ylvie\Formation\Dette 2025\"/>
    </mc:Choice>
  </mc:AlternateContent>
  <xr:revisionPtr revIDLastSave="0" documentId="13_ncr:1_{9994E275-BD99-4814-B585-003B2292E175}" xr6:coauthVersionLast="47" xr6:coauthVersionMax="47" xr10:uidLastSave="{00000000-0000-0000-0000-000000000000}"/>
  <bookViews>
    <workbookView xWindow="-120" yWindow="-120" windowWidth="29040" windowHeight="15720" xr2:uid="{08A8DF06-54EC-4438-88AC-406CF9CA0AA2}"/>
  </bookViews>
  <sheets>
    <sheet name="TA" sheetId="2" r:id="rId1"/>
  </sheets>
  <externalReferences>
    <externalReference r:id="rId2"/>
  </externalReferences>
  <definedNames>
    <definedName name="Année">[1]FDEP!$N$7</definedName>
    <definedName name="Année_Départ">[1]FDEP!$J$7</definedName>
    <definedName name="Année_Dette">'[1] DETTE'!$E$10</definedName>
    <definedName name="Année_Pro_5">'[1]PROS-5'!$G$16</definedName>
    <definedName name="BP">'[1]PROS-5'!$C$16</definedName>
    <definedName name="CA">'[1]PROS-5'!$B$16</definedName>
    <definedName name="_xlnm.Print_Area" localSheetId="0">TA!$A$1:$N$59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I13" i="2" s="1"/>
  <c r="J12" i="2"/>
  <c r="H14" i="2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I12" i="2"/>
  <c r="D12" i="2"/>
  <c r="B12" i="2"/>
  <c r="E12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K13" i="2" l="1"/>
  <c r="I14" i="2" s="1"/>
  <c r="L12" i="2"/>
  <c r="J13" i="2"/>
  <c r="L13" i="2" s="1"/>
  <c r="B13" i="2"/>
  <c r="C12" i="2"/>
  <c r="K14" i="2" l="1"/>
  <c r="I15" i="2" s="1"/>
  <c r="J14" i="2"/>
  <c r="E13" i="2"/>
  <c r="C13" i="2"/>
  <c r="K15" i="2" l="1"/>
  <c r="I16" i="2" s="1"/>
  <c r="J15" i="2"/>
  <c r="L14" i="2"/>
  <c r="D13" i="2"/>
  <c r="B14" i="2"/>
  <c r="E14" i="2" s="1"/>
  <c r="K16" i="2" l="1"/>
  <c r="I17" i="2" s="1"/>
  <c r="K17" i="2" s="1"/>
  <c r="J16" i="2"/>
  <c r="L16" i="2" s="1"/>
  <c r="L15" i="2"/>
  <c r="C14" i="2"/>
  <c r="J17" i="2" l="1"/>
  <c r="L17" i="2" s="1"/>
  <c r="I18" i="2"/>
  <c r="K18" i="2" s="1"/>
  <c r="D14" i="2"/>
  <c r="J18" i="2" l="1"/>
  <c r="I19" i="2"/>
  <c r="K19" i="2" s="1"/>
  <c r="B15" i="2"/>
  <c r="L18" i="2" l="1"/>
  <c r="J19" i="2"/>
  <c r="E15" i="2"/>
  <c r="C15" i="2"/>
  <c r="L19" i="2" l="1"/>
  <c r="I20" i="2"/>
  <c r="K20" i="2" s="1"/>
  <c r="D15" i="2"/>
  <c r="B16" i="2" s="1"/>
  <c r="E16" i="2" s="1"/>
  <c r="J20" i="2" l="1"/>
  <c r="I21" i="2"/>
  <c r="K21" i="2" s="1"/>
  <c r="C16" i="2"/>
  <c r="D16" i="2" s="1"/>
  <c r="L20" i="2" l="1"/>
  <c r="J21" i="2"/>
  <c r="I22" i="2"/>
  <c r="K22" i="2" s="1"/>
  <c r="B17" i="2"/>
  <c r="E17" i="2" s="1"/>
  <c r="J22" i="2" l="1"/>
  <c r="I23" i="2"/>
  <c r="K23" i="2" s="1"/>
  <c r="L21" i="2"/>
  <c r="C17" i="2"/>
  <c r="I24" i="2" l="1"/>
  <c r="K24" i="2" s="1"/>
  <c r="J23" i="2"/>
  <c r="L23" i="2" s="1"/>
  <c r="L22" i="2"/>
  <c r="D17" i="2"/>
  <c r="J24" i="2" l="1"/>
  <c r="I25" i="2"/>
  <c r="K25" i="2" s="1"/>
  <c r="B18" i="2"/>
  <c r="E18" i="2" s="1"/>
  <c r="I26" i="2" l="1"/>
  <c r="K26" i="2" s="1"/>
  <c r="J25" i="2"/>
  <c r="L25" i="2" s="1"/>
  <c r="L24" i="2"/>
  <c r="C18" i="2"/>
  <c r="J26" i="2" l="1"/>
  <c r="I27" i="2"/>
  <c r="K27" i="2" s="1"/>
  <c r="D18" i="2"/>
  <c r="J27" i="2" l="1"/>
  <c r="I28" i="2"/>
  <c r="K28" i="2" s="1"/>
  <c r="L26" i="2"/>
  <c r="B19" i="2"/>
  <c r="E19" i="2" s="1"/>
  <c r="L27" i="2" l="1"/>
  <c r="J28" i="2"/>
  <c r="L28" i="2" s="1"/>
  <c r="I29" i="2"/>
  <c r="K29" i="2" s="1"/>
  <c r="C19" i="2"/>
  <c r="J29" i="2" l="1"/>
  <c r="I30" i="2"/>
  <c r="K30" i="2" s="1"/>
  <c r="D19" i="2"/>
  <c r="L29" i="2" l="1"/>
  <c r="J30" i="2"/>
  <c r="I31" i="2"/>
  <c r="K31" i="2" s="1"/>
  <c r="B20" i="2"/>
  <c r="E20" i="2" s="1"/>
  <c r="L30" i="2" l="1"/>
  <c r="J31" i="2"/>
  <c r="I32" i="2"/>
  <c r="K32" i="2" s="1"/>
  <c r="C20" i="2"/>
  <c r="L31" i="2" l="1"/>
  <c r="J32" i="2"/>
  <c r="L32" i="2" s="1"/>
  <c r="I33" i="2"/>
  <c r="K33" i="2" s="1"/>
  <c r="D20" i="2"/>
  <c r="J33" i="2" l="1"/>
  <c r="L33" i="2" s="1"/>
  <c r="I34" i="2"/>
  <c r="K34" i="2" s="1"/>
  <c r="B21" i="2"/>
  <c r="E21" i="2" s="1"/>
  <c r="L34" i="2" l="1"/>
  <c r="I35" i="2"/>
  <c r="K35" i="2" s="1"/>
  <c r="J34" i="2"/>
  <c r="C21" i="2"/>
  <c r="I36" i="2" l="1"/>
  <c r="K36" i="2" s="1"/>
  <c r="J35" i="2"/>
  <c r="L35" i="2" s="1"/>
  <c r="D21" i="2"/>
  <c r="J36" i="2" l="1"/>
  <c r="L36" i="2"/>
  <c r="I37" i="2"/>
  <c r="K37" i="2" s="1"/>
  <c r="B22" i="2"/>
  <c r="E22" i="2" s="1"/>
  <c r="J37" i="2" l="1"/>
  <c r="L37" i="2" s="1"/>
  <c r="I38" i="2"/>
  <c r="K38" i="2" s="1"/>
  <c r="C22" i="2"/>
  <c r="J38" i="2" l="1"/>
  <c r="L38" i="2" s="1"/>
  <c r="I39" i="2"/>
  <c r="K39" i="2" s="1"/>
  <c r="D22" i="2"/>
  <c r="B23" i="2" s="1"/>
  <c r="E23" i="2" s="1"/>
  <c r="J39" i="2" l="1"/>
  <c r="L39" i="2" s="1"/>
  <c r="I40" i="2"/>
  <c r="K40" i="2" s="1"/>
  <c r="C23" i="2"/>
  <c r="J40" i="2" l="1"/>
  <c r="L40" i="2" s="1"/>
  <c r="I41" i="2"/>
  <c r="K41" i="2" s="1"/>
  <c r="D23" i="2"/>
  <c r="B24" i="2" s="1"/>
  <c r="E24" i="2" s="1"/>
  <c r="I42" i="2" l="1"/>
  <c r="K42" i="2" s="1"/>
  <c r="J41" i="2"/>
  <c r="L41" i="2" s="1"/>
  <c r="C24" i="2"/>
  <c r="J42" i="2" l="1"/>
  <c r="I43" i="2"/>
  <c r="K43" i="2" s="1"/>
  <c r="L42" i="2"/>
  <c r="D24" i="2"/>
  <c r="J43" i="2" l="1"/>
  <c r="I44" i="2"/>
  <c r="K44" i="2" s="1"/>
  <c r="L43" i="2"/>
  <c r="B25" i="2"/>
  <c r="E25" i="2" s="1"/>
  <c r="L44" i="2" l="1"/>
  <c r="I45" i="2"/>
  <c r="K45" i="2" s="1"/>
  <c r="J44" i="2"/>
  <c r="C25" i="2"/>
  <c r="J45" i="2" l="1"/>
  <c r="I46" i="2"/>
  <c r="K46" i="2" s="1"/>
  <c r="L45" i="2"/>
  <c r="D25" i="2"/>
  <c r="B26" i="2" s="1"/>
  <c r="E26" i="2" s="1"/>
  <c r="L46" i="2" l="1"/>
  <c r="I47" i="2"/>
  <c r="K47" i="2" s="1"/>
  <c r="J46" i="2"/>
  <c r="C26" i="2"/>
  <c r="L47" i="2" l="1"/>
  <c r="J47" i="2"/>
  <c r="I48" i="2"/>
  <c r="K48" i="2" s="1"/>
  <c r="D26" i="2"/>
  <c r="B27" i="2" s="1"/>
  <c r="E27" i="2" s="1"/>
  <c r="L48" i="2" l="1"/>
  <c r="I49" i="2"/>
  <c r="K49" i="2" s="1"/>
  <c r="J48" i="2"/>
  <c r="J49" i="2" l="1"/>
  <c r="L49" i="2"/>
  <c r="I50" i="2"/>
  <c r="K50" i="2" s="1"/>
  <c r="L50" i="2" l="1"/>
  <c r="J50" i="2"/>
  <c r="I51" i="2"/>
  <c r="K51" i="2" s="1"/>
  <c r="C27" i="2"/>
  <c r="D27" i="2" s="1"/>
  <c r="L51" i="2" l="1"/>
  <c r="J51" i="2"/>
  <c r="I52" i="2"/>
  <c r="K52" i="2" s="1"/>
  <c r="B28" i="2"/>
  <c r="E28" i="2" s="1"/>
  <c r="L52" i="2" l="1"/>
  <c r="J52" i="2"/>
  <c r="I53" i="2"/>
  <c r="K53" i="2" s="1"/>
  <c r="C28" i="2"/>
  <c r="J53" i="2" l="1"/>
  <c r="I54" i="2"/>
  <c r="K54" i="2" s="1"/>
  <c r="L53" i="2"/>
  <c r="D28" i="2"/>
  <c r="B29" i="2" s="1"/>
  <c r="E29" i="2" s="1"/>
  <c r="L54" i="2" l="1"/>
  <c r="I55" i="2"/>
  <c r="K55" i="2" s="1"/>
  <c r="J54" i="2"/>
  <c r="C29" i="2"/>
  <c r="D29" i="2" s="1"/>
  <c r="B30" i="2" s="1"/>
  <c r="E30" i="2" s="1"/>
  <c r="L55" i="2" l="1"/>
  <c r="I56" i="2"/>
  <c r="K56" i="2" s="1"/>
  <c r="J55" i="2"/>
  <c r="C30" i="2"/>
  <c r="L56" i="2" l="1"/>
  <c r="J56" i="2"/>
  <c r="D30" i="2"/>
  <c r="B31" i="2" s="1"/>
  <c r="E31" i="2" s="1"/>
  <c r="C31" i="2" l="1"/>
  <c r="D31" i="2" l="1"/>
  <c r="B32" i="2" s="1"/>
  <c r="E32" i="2" s="1"/>
  <c r="C32" i="2" l="1"/>
  <c r="L58" i="2" l="1"/>
  <c r="J58" i="2"/>
  <c r="D32" i="2"/>
  <c r="B33" i="2" s="1"/>
  <c r="E33" i="2" s="1"/>
  <c r="K58" i="2" l="1"/>
  <c r="C33" i="2"/>
  <c r="D33" i="2" l="1"/>
  <c r="B34" i="2" s="1"/>
  <c r="E34" i="2" s="1"/>
  <c r="C34" i="2" l="1"/>
  <c r="D34" i="2" l="1"/>
  <c r="B35" i="2" s="1"/>
  <c r="E35" i="2" s="1"/>
  <c r="C35" i="2" l="1"/>
  <c r="D35" i="2" l="1"/>
  <c r="B36" i="2" s="1"/>
  <c r="E36" i="2" s="1"/>
  <c r="C36" i="2" l="1"/>
  <c r="D36" i="2" l="1"/>
  <c r="B37" i="2" s="1"/>
  <c r="E37" i="2" s="1"/>
  <c r="C37" i="2" l="1"/>
  <c r="D37" i="2" l="1"/>
  <c r="B38" i="2" s="1"/>
  <c r="E38" i="2" s="1"/>
  <c r="C38" i="2" l="1"/>
  <c r="D38" i="2" s="1"/>
  <c r="B39" i="2" s="1"/>
  <c r="E39" i="2" s="1"/>
  <c r="C39" i="2" l="1"/>
  <c r="D39" i="2" l="1"/>
  <c r="B40" i="2" s="1"/>
  <c r="E40" i="2" s="1"/>
  <c r="C40" i="2" l="1"/>
  <c r="D40" i="2" s="1"/>
  <c r="B41" i="2" s="1"/>
  <c r="E41" i="2" l="1"/>
  <c r="C41" i="2"/>
  <c r="D41" i="2" l="1"/>
  <c r="B42" i="2" s="1"/>
  <c r="E42" i="2" s="1"/>
  <c r="C42" i="2" l="1"/>
  <c r="D42" i="2" s="1"/>
  <c r="B43" i="2" s="1"/>
  <c r="E43" i="2" l="1"/>
  <c r="C43" i="2"/>
  <c r="D43" i="2" s="1"/>
  <c r="B44" i="2" s="1"/>
  <c r="E44" i="2" s="1"/>
  <c r="C44" i="2" l="1"/>
  <c r="D44" i="2" s="1"/>
  <c r="B45" i="2" s="1"/>
  <c r="E45" i="2" s="1"/>
  <c r="C45" i="2" l="1"/>
  <c r="D45" i="2" l="1"/>
  <c r="B46" i="2" s="1"/>
  <c r="E46" i="2" s="1"/>
  <c r="C46" i="2" l="1"/>
  <c r="D46" i="2" l="1"/>
  <c r="B47" i="2" s="1"/>
  <c r="E47" i="2" s="1"/>
  <c r="C47" i="2"/>
  <c r="D47" i="2" l="1"/>
  <c r="B48" i="2" s="1"/>
  <c r="E48" i="2" s="1"/>
  <c r="C48" i="2" l="1"/>
  <c r="D48" i="2" s="1"/>
  <c r="B49" i="2" s="1"/>
  <c r="E49" i="2" l="1"/>
  <c r="C49" i="2"/>
  <c r="D49" i="2" s="1"/>
  <c r="B50" i="2" s="1"/>
  <c r="E50" i="2" s="1"/>
  <c r="C50" i="2" l="1"/>
  <c r="D50" i="2" s="1"/>
  <c r="B51" i="2" s="1"/>
  <c r="E51" i="2" l="1"/>
  <c r="C51" i="2"/>
  <c r="D51" i="2" s="1"/>
  <c r="B52" i="2" s="1"/>
  <c r="E52" i="2" s="1"/>
  <c r="C52" i="2" l="1"/>
  <c r="D52" i="2" l="1"/>
  <c r="B53" i="2" s="1"/>
  <c r="E53" i="2" s="1"/>
  <c r="C53" i="2" l="1"/>
  <c r="D53" i="2" l="1"/>
  <c r="B54" i="2" s="1"/>
  <c r="E54" i="2" s="1"/>
  <c r="C54" i="2" l="1"/>
  <c r="D54" i="2" l="1"/>
  <c r="B55" i="2" s="1"/>
  <c r="E55" i="2" s="1"/>
  <c r="C55" i="2" l="1"/>
  <c r="D55" i="2" l="1"/>
  <c r="B56" i="2" s="1"/>
  <c r="E56" i="2" s="1"/>
  <c r="E58" i="2" s="1"/>
  <c r="C56" i="2" l="1"/>
  <c r="C58" i="2" s="1"/>
  <c r="D56" i="2" l="1"/>
  <c r="D58" i="2" s="1"/>
</calcChain>
</file>

<file path=xl/sharedStrings.xml><?xml version="1.0" encoding="utf-8"?>
<sst xmlns="http://schemas.openxmlformats.org/spreadsheetml/2006/main" count="33" uniqueCount="18">
  <si>
    <t>Amortissement</t>
  </si>
  <si>
    <t>Intérêts</t>
  </si>
  <si>
    <t>TOTAL</t>
  </si>
  <si>
    <t>PRET N° 1</t>
  </si>
  <si>
    <t>Montant :</t>
  </si>
  <si>
    <t>Taux</t>
  </si>
  <si>
    <t>Durée(An) :</t>
  </si>
  <si>
    <t>Amort.</t>
  </si>
  <si>
    <t xml:space="preserve">Capital </t>
  </si>
  <si>
    <t>Amort</t>
  </si>
  <si>
    <t>Annuité</t>
  </si>
  <si>
    <t xml:space="preserve"> Restant dû</t>
  </si>
  <si>
    <t>SIMULATION TABLEAU D'AMORTISSEMENT - AMORTISSEMENT PROGRESSIF</t>
  </si>
  <si>
    <t>SIMULATION TABLEAU D'AMORTISSEMENT - AMORTISSEMENT CONSTANT</t>
  </si>
  <si>
    <t>Remboursé</t>
  </si>
  <si>
    <t>Compléter les cellules en vert</t>
  </si>
  <si>
    <t>Constant</t>
  </si>
  <si>
    <t>Progressif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</si>
</sst>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0"/>
      <name val="Geneva"/>
    </font>
    <font>
      <sz val="9"/>
      <name val="Geneva"/>
      <family val="2"/>
    </font>
    <font>
      <b/>
      <sz val="9"/>
      <name val="Geneva"/>
      <family val="2"/>
    </font>
    <font>
      <b/>
      <i/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0" xfId="0" applyFill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/>
    <xf numFmtId="0" fontId="2" fillId="0" borderId="8" xfId="0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1" fillId="0" borderId="8" xfId="0" applyNumberFormat="1" applyFont="1" applyBorder="1"/>
    <xf numFmtId="0" fontId="3" fillId="0" borderId="8" xfId="0" applyFont="1" applyBorder="1"/>
    <xf numFmtId="0" fontId="0" fillId="0" borderId="4" xfId="0" applyBorder="1"/>
    <xf numFmtId="0" fontId="1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3" borderId="0" xfId="0" applyFill="1"/>
    <xf numFmtId="3" fontId="1" fillId="3" borderId="3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ylvie\Ana%20Fi%20Communes%2034\Fouzilhon\Ana%20Fi%20Fouzilhon020625%203.xlsx" TargetMode="External"/><Relationship Id="rId1" Type="http://schemas.openxmlformats.org/officeDocument/2006/relationships/externalLinkPath" Target="/Sylvie/Ana%20Fi%20Communes%2034/Fouzilhon/Ana%20Fi%20Fouzilhon020625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pport"/>
      <sheetName val="Pgarde"/>
      <sheetName val="ANALY"/>
      <sheetName val="SYN_PROS"/>
      <sheetName val="Feuil2"/>
      <sheetName val="% evol"/>
      <sheetName val="SOLDES"/>
      <sheetName val="TABG"/>
      <sheetName val="TABG S2"/>
      <sheetName val="CONSO"/>
      <sheetName val="FISC"/>
      <sheetName val="FDEP"/>
      <sheetName val="FREC"/>
      <sheetName val="INV"/>
      <sheetName val="PROS-5"/>
      <sheetName val="Opérations"/>
      <sheetName val="Salle socio culturelle"/>
      <sheetName val=" DETTE"/>
      <sheetName val="TA DETTE"/>
      <sheetName val="BA Champs negre"/>
      <sheetName val="CAFI"/>
      <sheetName val="EQFI"/>
      <sheetName val="Graphique2"/>
      <sheetName val="Graphique1"/>
      <sheetName val="Salaire"/>
      <sheetName val="TRES"/>
      <sheetName val="Sommaire"/>
      <sheetName val="Estimatif projet"/>
      <sheetName val="SYN_P 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J7">
            <v>2022</v>
          </cell>
          <cell r="N7">
            <v>2024</v>
          </cell>
        </row>
      </sheetData>
      <sheetData sheetId="12"/>
      <sheetData sheetId="13"/>
      <sheetData sheetId="14">
        <row r="16">
          <cell r="B16" t="str">
            <v>CA 2024</v>
          </cell>
          <cell r="C16" t="str">
            <v>BP 2025</v>
          </cell>
          <cell r="G16">
            <v>2025</v>
          </cell>
        </row>
      </sheetData>
      <sheetData sheetId="15"/>
      <sheetData sheetId="16"/>
      <sheetData sheetId="17">
        <row r="10">
          <cell r="E10">
            <v>2025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7499-F3E7-4DC9-AFC4-98005CE905CE}">
  <sheetPr>
    <pageSetUpPr fitToPage="1"/>
  </sheetPr>
  <dimension ref="A1:N59"/>
  <sheetViews>
    <sheetView tabSelected="1" zoomScaleNormal="100" workbookViewId="0">
      <selection activeCell="B9" sqref="B9"/>
    </sheetView>
  </sheetViews>
  <sheetFormatPr baseColWidth="10" defaultRowHeight="12.75"/>
  <cols>
    <col min="4" max="4" width="14.85546875" bestFit="1" customWidth="1"/>
    <col min="11" max="11" width="14.85546875" bestFit="1" customWidth="1"/>
  </cols>
  <sheetData>
    <row r="1" spans="1:14">
      <c r="A1" t="s">
        <v>12</v>
      </c>
      <c r="H1" t="s">
        <v>13</v>
      </c>
    </row>
    <row r="3" spans="1:14">
      <c r="A3" s="1"/>
      <c r="B3" s="1" t="s">
        <v>3</v>
      </c>
      <c r="C3" s="2"/>
      <c r="D3" s="2"/>
      <c r="E3" s="2"/>
      <c r="H3" s="1"/>
      <c r="I3" s="1" t="s">
        <v>3</v>
      </c>
      <c r="J3" s="2"/>
      <c r="K3" s="2"/>
      <c r="L3" s="2"/>
      <c r="M3" s="23"/>
      <c r="N3" t="s">
        <v>15</v>
      </c>
    </row>
    <row r="4" spans="1:14">
      <c r="A4" s="3" t="s">
        <v>4</v>
      </c>
      <c r="B4" s="24">
        <v>100000</v>
      </c>
      <c r="C4" s="2"/>
      <c r="D4" s="2"/>
      <c r="E4" s="2"/>
      <c r="H4" s="3" t="s">
        <v>4</v>
      </c>
      <c r="I4" s="24">
        <v>100000</v>
      </c>
      <c r="J4" s="2"/>
      <c r="K4" s="2"/>
      <c r="L4" s="2"/>
    </row>
    <row r="5" spans="1:14">
      <c r="A5" s="4" t="s">
        <v>5</v>
      </c>
      <c r="B5" s="25">
        <v>0.03</v>
      </c>
      <c r="C5" s="2"/>
      <c r="D5" s="2"/>
      <c r="E5" s="2"/>
      <c r="H5" s="4" t="s">
        <v>5</v>
      </c>
      <c r="I5" s="25">
        <v>0.03</v>
      </c>
      <c r="J5" s="2"/>
      <c r="K5" s="2"/>
      <c r="L5" s="2"/>
    </row>
    <row r="6" spans="1:14">
      <c r="A6" s="4" t="s">
        <v>6</v>
      </c>
      <c r="B6" s="26">
        <v>15</v>
      </c>
      <c r="C6" s="5"/>
      <c r="D6" s="2"/>
      <c r="E6" s="2"/>
      <c r="H6" s="4" t="s">
        <v>6</v>
      </c>
      <c r="I6" s="26">
        <v>15</v>
      </c>
      <c r="J6" s="5"/>
      <c r="K6" s="2"/>
      <c r="L6" s="2"/>
    </row>
    <row r="7" spans="1:14">
      <c r="A7" s="4"/>
      <c r="B7" s="6"/>
      <c r="C7" s="2"/>
      <c r="D7" s="2"/>
      <c r="E7" s="2"/>
      <c r="H7" s="4"/>
      <c r="I7" s="6"/>
      <c r="J7" s="2"/>
      <c r="K7" s="2"/>
      <c r="L7" s="2"/>
    </row>
    <row r="8" spans="1:14">
      <c r="A8" s="7" t="s">
        <v>7</v>
      </c>
      <c r="B8" s="8" t="s">
        <v>17</v>
      </c>
      <c r="C8" s="2"/>
      <c r="D8" s="2"/>
      <c r="E8" s="2"/>
      <c r="H8" s="7" t="s">
        <v>7</v>
      </c>
      <c r="I8" s="8" t="s">
        <v>16</v>
      </c>
      <c r="J8" s="2"/>
      <c r="K8" s="2"/>
      <c r="L8" s="2"/>
    </row>
    <row r="9" spans="1:14">
      <c r="A9" s="20"/>
      <c r="B9" s="12" t="s">
        <v>8</v>
      </c>
      <c r="C9" s="12" t="s">
        <v>1</v>
      </c>
      <c r="D9" s="12" t="s">
        <v>9</v>
      </c>
      <c r="E9" s="12" t="s">
        <v>10</v>
      </c>
      <c r="H9" s="20"/>
      <c r="I9" s="15" t="s">
        <v>8</v>
      </c>
      <c r="J9" s="12" t="s">
        <v>1</v>
      </c>
      <c r="K9" s="12" t="s">
        <v>9</v>
      </c>
      <c r="L9" s="12" t="s">
        <v>10</v>
      </c>
    </row>
    <row r="10" spans="1:14">
      <c r="A10" s="21"/>
      <c r="B10" s="12" t="s">
        <v>11</v>
      </c>
      <c r="C10" s="12"/>
      <c r="D10" s="12"/>
      <c r="E10" s="12"/>
      <c r="H10" s="21"/>
      <c r="I10" s="15" t="s">
        <v>11</v>
      </c>
      <c r="J10" s="12"/>
      <c r="K10" s="12"/>
      <c r="L10" s="12"/>
    </row>
    <row r="11" spans="1:14">
      <c r="A11" s="22"/>
      <c r="B11" s="13"/>
      <c r="C11" s="13"/>
      <c r="D11" s="13"/>
      <c r="E11" s="13"/>
      <c r="H11" s="22"/>
      <c r="I11" s="16"/>
      <c r="J11" s="13"/>
      <c r="K11" s="13"/>
      <c r="L11" s="13"/>
    </row>
    <row r="12" spans="1:14">
      <c r="A12" s="22">
        <v>1</v>
      </c>
      <c r="B12" s="14">
        <f>B4</f>
        <v>100000</v>
      </c>
      <c r="C12" s="14">
        <f t="shared" ref="C12:C56" si="0">IF($B$4="",0,-IPMT($B$5,1,$B$6,B12,,))</f>
        <v>3000</v>
      </c>
      <c r="D12" s="14">
        <f>IF($B$4="",0,-PPMT($B$5,1,$B$6,$B$4,,))</f>
        <v>5376.658046228803</v>
      </c>
      <c r="E12" s="14">
        <f t="shared" ref="E12:E26" si="1">IF(B12&lt;=0.01,0,-PMT($B$5,$B$6,$B$4,,))</f>
        <v>8376.6580462288039</v>
      </c>
      <c r="H12" s="22">
        <v>1</v>
      </c>
      <c r="I12" s="17">
        <f>I4</f>
        <v>100000</v>
      </c>
      <c r="J12" s="14">
        <f>IF($I$4="",0,-IPMT($I$5,1,$I$6,I12,,))</f>
        <v>3000</v>
      </c>
      <c r="K12" s="14">
        <f t="shared" ref="K12:K26" si="2">IF(I12&lt;=0.01,0,$I$4/$I$6)</f>
        <v>6666.666666666667</v>
      </c>
      <c r="L12" s="14">
        <f>IF(I12&lt;=0.01,0,J12+K12)</f>
        <v>9666.6666666666679</v>
      </c>
    </row>
    <row r="13" spans="1:14">
      <c r="A13" s="22">
        <v>2</v>
      </c>
      <c r="B13" s="14">
        <f>IF($B$4="",0,B12-D12)</f>
        <v>94623.341953771203</v>
      </c>
      <c r="C13" s="14">
        <f t="shared" si="0"/>
        <v>2838.7002586131362</v>
      </c>
      <c r="D13" s="14">
        <f>IF(B13=0,0,E13-C13)</f>
        <v>5537.9577876156673</v>
      </c>
      <c r="E13" s="14">
        <f t="shared" si="1"/>
        <v>8376.6580462288039</v>
      </c>
      <c r="H13" s="22">
        <v>2</v>
      </c>
      <c r="I13" s="17">
        <f>IF($I$4="",0,I12-K12)</f>
        <v>93333.333333333328</v>
      </c>
      <c r="J13" s="14">
        <f>IF($B$4="",0,-IPMT($B$5,1,$B$6,I13,,))</f>
        <v>2799.9999999999995</v>
      </c>
      <c r="K13" s="14">
        <f t="shared" si="2"/>
        <v>6666.666666666667</v>
      </c>
      <c r="L13" s="14">
        <f t="shared" ref="L13:L56" si="3">IF(I13&lt;=0.01,0,J13+K13)</f>
        <v>9466.6666666666661</v>
      </c>
    </row>
    <row r="14" spans="1:14">
      <c r="A14" s="22">
        <f t="shared" ref="A14:A56" si="4">A13+1</f>
        <v>3</v>
      </c>
      <c r="B14" s="14">
        <f t="shared" ref="B14:B36" si="5">IF($B$4="",0,B13-D13)</f>
        <v>89085.384166155534</v>
      </c>
      <c r="C14" s="14">
        <f t="shared" si="0"/>
        <v>2672.561524984666</v>
      </c>
      <c r="D14" s="14">
        <f t="shared" ref="D14:D56" si="6">IF(B14=0,0,E14-C14)</f>
        <v>5704.0965212441379</v>
      </c>
      <c r="E14" s="14">
        <f t="shared" si="1"/>
        <v>8376.6580462288039</v>
      </c>
      <c r="H14" s="22">
        <f t="shared" ref="H14:H56" si="7">H13+1</f>
        <v>3</v>
      </c>
      <c r="I14" s="17">
        <f t="shared" ref="I14:I56" si="8">IF($I$4="",0,I13-K13)</f>
        <v>86666.666666666657</v>
      </c>
      <c r="J14" s="14">
        <f t="shared" ref="J14:J56" si="9">IF($B$4="",0,-IPMT($B$5,1,$B$6,I14,,))</f>
        <v>2599.9999999999995</v>
      </c>
      <c r="K14" s="14">
        <f t="shared" si="2"/>
        <v>6666.666666666667</v>
      </c>
      <c r="L14" s="14">
        <f t="shared" si="3"/>
        <v>9266.6666666666661</v>
      </c>
    </row>
    <row r="15" spans="1:14">
      <c r="A15" s="22">
        <f t="shared" si="4"/>
        <v>4</v>
      </c>
      <c r="B15" s="14">
        <f t="shared" si="5"/>
        <v>83381.287644911397</v>
      </c>
      <c r="C15" s="14">
        <f t="shared" si="0"/>
        <v>2501.4386293473417</v>
      </c>
      <c r="D15" s="14">
        <f t="shared" si="6"/>
        <v>5875.2194168814622</v>
      </c>
      <c r="E15" s="14">
        <f t="shared" si="1"/>
        <v>8376.6580462288039</v>
      </c>
      <c r="H15" s="22">
        <f t="shared" si="7"/>
        <v>4</v>
      </c>
      <c r="I15" s="17">
        <f t="shared" si="8"/>
        <v>79999.999999999985</v>
      </c>
      <c r="J15" s="14">
        <f t="shared" si="9"/>
        <v>2399.9999999999995</v>
      </c>
      <c r="K15" s="14">
        <f t="shared" si="2"/>
        <v>6666.666666666667</v>
      </c>
      <c r="L15" s="14">
        <f t="shared" si="3"/>
        <v>9066.6666666666661</v>
      </c>
    </row>
    <row r="16" spans="1:14">
      <c r="A16" s="22">
        <f t="shared" si="4"/>
        <v>5</v>
      </c>
      <c r="B16" s="14">
        <f t="shared" si="5"/>
        <v>77506.068228029937</v>
      </c>
      <c r="C16" s="14">
        <f t="shared" si="0"/>
        <v>2325.1820468408982</v>
      </c>
      <c r="D16" s="14">
        <f t="shared" si="6"/>
        <v>6051.4759993879052</v>
      </c>
      <c r="E16" s="14">
        <f t="shared" si="1"/>
        <v>8376.6580462288039</v>
      </c>
      <c r="H16" s="22">
        <f t="shared" si="7"/>
        <v>5</v>
      </c>
      <c r="I16" s="17">
        <f t="shared" si="8"/>
        <v>73333.333333333314</v>
      </c>
      <c r="J16" s="14">
        <f t="shared" si="9"/>
        <v>2199.9999999999995</v>
      </c>
      <c r="K16" s="14">
        <f t="shared" si="2"/>
        <v>6666.666666666667</v>
      </c>
      <c r="L16" s="14">
        <f t="shared" si="3"/>
        <v>8866.6666666666661</v>
      </c>
    </row>
    <row r="17" spans="1:12">
      <c r="A17" s="22">
        <f t="shared" si="4"/>
        <v>6</v>
      </c>
      <c r="B17" s="14">
        <f t="shared" si="5"/>
        <v>71454.592228642025</v>
      </c>
      <c r="C17" s="14">
        <f t="shared" si="0"/>
        <v>2143.6377668592609</v>
      </c>
      <c r="D17" s="14">
        <f t="shared" si="6"/>
        <v>6233.0202793695425</v>
      </c>
      <c r="E17" s="14">
        <f t="shared" si="1"/>
        <v>8376.6580462288039</v>
      </c>
      <c r="H17" s="22">
        <f t="shared" si="7"/>
        <v>6</v>
      </c>
      <c r="I17" s="17">
        <f t="shared" si="8"/>
        <v>66666.666666666642</v>
      </c>
      <c r="J17" s="14">
        <f t="shared" si="9"/>
        <v>1999.9999999999991</v>
      </c>
      <c r="K17" s="14">
        <f t="shared" si="2"/>
        <v>6666.666666666667</v>
      </c>
      <c r="L17" s="14">
        <f t="shared" si="3"/>
        <v>8666.6666666666661</v>
      </c>
    </row>
    <row r="18" spans="1:12">
      <c r="A18" s="22">
        <f t="shared" si="4"/>
        <v>7</v>
      </c>
      <c r="B18" s="14">
        <f t="shared" si="5"/>
        <v>65221.571949272482</v>
      </c>
      <c r="C18" s="14">
        <f t="shared" si="0"/>
        <v>1956.6471584781743</v>
      </c>
      <c r="D18" s="14">
        <f t="shared" si="6"/>
        <v>6420.01088775063</v>
      </c>
      <c r="E18" s="14">
        <f t="shared" si="1"/>
        <v>8376.6580462288039</v>
      </c>
      <c r="H18" s="22">
        <f t="shared" si="7"/>
        <v>7</v>
      </c>
      <c r="I18" s="17">
        <f t="shared" si="8"/>
        <v>59999.999999999978</v>
      </c>
      <c r="J18" s="14">
        <f t="shared" si="9"/>
        <v>1799.9999999999995</v>
      </c>
      <c r="K18" s="14">
        <f t="shared" si="2"/>
        <v>6666.666666666667</v>
      </c>
      <c r="L18" s="14">
        <f t="shared" si="3"/>
        <v>8466.6666666666661</v>
      </c>
    </row>
    <row r="19" spans="1:12">
      <c r="A19" s="22">
        <f t="shared" si="4"/>
        <v>8</v>
      </c>
      <c r="B19" s="14">
        <f t="shared" si="5"/>
        <v>58801.561061521854</v>
      </c>
      <c r="C19" s="14">
        <f t="shared" si="0"/>
        <v>1764.0468318456556</v>
      </c>
      <c r="D19" s="14">
        <f t="shared" si="6"/>
        <v>6612.6112143831488</v>
      </c>
      <c r="E19" s="14">
        <f t="shared" si="1"/>
        <v>8376.6580462288039</v>
      </c>
      <c r="H19" s="22">
        <f t="shared" si="7"/>
        <v>8</v>
      </c>
      <c r="I19" s="17">
        <f t="shared" si="8"/>
        <v>53333.333333333314</v>
      </c>
      <c r="J19" s="14">
        <f t="shared" si="9"/>
        <v>1599.9999999999995</v>
      </c>
      <c r="K19" s="14">
        <f t="shared" si="2"/>
        <v>6666.666666666667</v>
      </c>
      <c r="L19" s="14">
        <f t="shared" si="3"/>
        <v>8266.6666666666661</v>
      </c>
    </row>
    <row r="20" spans="1:12">
      <c r="A20" s="22">
        <f t="shared" si="4"/>
        <v>9</v>
      </c>
      <c r="B20" s="14">
        <f t="shared" si="5"/>
        <v>52188.949847138705</v>
      </c>
      <c r="C20" s="14">
        <f t="shared" si="0"/>
        <v>1565.6684954141608</v>
      </c>
      <c r="D20" s="14">
        <f t="shared" si="6"/>
        <v>6810.9895508146428</v>
      </c>
      <c r="E20" s="14">
        <f t="shared" si="1"/>
        <v>8376.6580462288039</v>
      </c>
      <c r="H20" s="22">
        <f t="shared" si="7"/>
        <v>9</v>
      </c>
      <c r="I20" s="17">
        <f t="shared" si="8"/>
        <v>46666.66666666665</v>
      </c>
      <c r="J20" s="14">
        <f t="shared" si="9"/>
        <v>1399.9999999999995</v>
      </c>
      <c r="K20" s="14">
        <f t="shared" si="2"/>
        <v>6666.666666666667</v>
      </c>
      <c r="L20" s="14">
        <f t="shared" si="3"/>
        <v>8066.6666666666661</v>
      </c>
    </row>
    <row r="21" spans="1:12">
      <c r="A21" s="22">
        <f t="shared" si="4"/>
        <v>10</v>
      </c>
      <c r="B21" s="14">
        <f t="shared" si="5"/>
        <v>45377.960296324061</v>
      </c>
      <c r="C21" s="14">
        <f t="shared" si="0"/>
        <v>1361.3388088897218</v>
      </c>
      <c r="D21" s="14">
        <f t="shared" si="6"/>
        <v>7015.3192373390821</v>
      </c>
      <c r="E21" s="14">
        <f t="shared" si="1"/>
        <v>8376.6580462288039</v>
      </c>
      <c r="H21" s="22">
        <f t="shared" si="7"/>
        <v>10</v>
      </c>
      <c r="I21" s="17">
        <f t="shared" si="8"/>
        <v>39999.999999999985</v>
      </c>
      <c r="J21" s="14">
        <f t="shared" si="9"/>
        <v>1199.9999999999995</v>
      </c>
      <c r="K21" s="14">
        <f t="shared" si="2"/>
        <v>6666.666666666667</v>
      </c>
      <c r="L21" s="14">
        <f t="shared" si="3"/>
        <v>7866.6666666666661</v>
      </c>
    </row>
    <row r="22" spans="1:12">
      <c r="A22" s="22">
        <f t="shared" si="4"/>
        <v>11</v>
      </c>
      <c r="B22" s="14">
        <f t="shared" si="5"/>
        <v>38362.641058984977</v>
      </c>
      <c r="C22" s="14">
        <f t="shared" si="0"/>
        <v>1150.8792317695493</v>
      </c>
      <c r="D22" s="14">
        <f t="shared" si="6"/>
        <v>7225.7788144592541</v>
      </c>
      <c r="E22" s="14">
        <f t="shared" si="1"/>
        <v>8376.6580462288039</v>
      </c>
      <c r="H22" s="22">
        <f t="shared" si="7"/>
        <v>11</v>
      </c>
      <c r="I22" s="17">
        <f t="shared" si="8"/>
        <v>33333.333333333321</v>
      </c>
      <c r="J22" s="14">
        <f t="shared" si="9"/>
        <v>999.99999999999955</v>
      </c>
      <c r="K22" s="14">
        <f t="shared" si="2"/>
        <v>6666.666666666667</v>
      </c>
      <c r="L22" s="14">
        <f t="shared" si="3"/>
        <v>7666.6666666666661</v>
      </c>
    </row>
    <row r="23" spans="1:12">
      <c r="A23" s="22">
        <f t="shared" si="4"/>
        <v>12</v>
      </c>
      <c r="B23" s="14">
        <f t="shared" si="5"/>
        <v>31136.862244525721</v>
      </c>
      <c r="C23" s="14">
        <f t="shared" si="0"/>
        <v>934.10586733577156</v>
      </c>
      <c r="D23" s="14">
        <f t="shared" si="6"/>
        <v>7442.5521788930328</v>
      </c>
      <c r="E23" s="14">
        <f t="shared" si="1"/>
        <v>8376.6580462288039</v>
      </c>
      <c r="H23" s="22">
        <f t="shared" si="7"/>
        <v>12</v>
      </c>
      <c r="I23" s="17">
        <f t="shared" si="8"/>
        <v>26666.666666666653</v>
      </c>
      <c r="J23" s="14">
        <f t="shared" si="9"/>
        <v>799.99999999999955</v>
      </c>
      <c r="K23" s="14">
        <f t="shared" si="2"/>
        <v>6666.666666666667</v>
      </c>
      <c r="L23" s="14">
        <f t="shared" si="3"/>
        <v>7466.6666666666661</v>
      </c>
    </row>
    <row r="24" spans="1:12">
      <c r="A24" s="22">
        <f t="shared" si="4"/>
        <v>13</v>
      </c>
      <c r="B24" s="14">
        <f t="shared" si="5"/>
        <v>23694.310065632686</v>
      </c>
      <c r="C24" s="14">
        <f t="shared" si="0"/>
        <v>710.82930196898053</v>
      </c>
      <c r="D24" s="14">
        <f t="shared" si="6"/>
        <v>7665.828744259823</v>
      </c>
      <c r="E24" s="14">
        <f t="shared" si="1"/>
        <v>8376.6580462288039</v>
      </c>
      <c r="H24" s="22">
        <f t="shared" si="7"/>
        <v>13</v>
      </c>
      <c r="I24" s="17">
        <f t="shared" si="8"/>
        <v>19999.999999999985</v>
      </c>
      <c r="J24" s="14">
        <f t="shared" si="9"/>
        <v>599.99999999999955</v>
      </c>
      <c r="K24" s="14">
        <f t="shared" si="2"/>
        <v>6666.666666666667</v>
      </c>
      <c r="L24" s="14">
        <f t="shared" si="3"/>
        <v>7266.6666666666661</v>
      </c>
    </row>
    <row r="25" spans="1:12">
      <c r="A25" s="22">
        <f t="shared" si="4"/>
        <v>14</v>
      </c>
      <c r="B25" s="14">
        <f t="shared" si="5"/>
        <v>16028.481321372863</v>
      </c>
      <c r="C25" s="14">
        <f t="shared" si="0"/>
        <v>480.85443964118588</v>
      </c>
      <c r="D25" s="14">
        <f t="shared" si="6"/>
        <v>7895.8036065876177</v>
      </c>
      <c r="E25" s="14">
        <f t="shared" si="1"/>
        <v>8376.6580462288039</v>
      </c>
      <c r="H25" s="22">
        <f t="shared" si="7"/>
        <v>14</v>
      </c>
      <c r="I25" s="17">
        <f t="shared" si="8"/>
        <v>13333.333333333318</v>
      </c>
      <c r="J25" s="14">
        <f t="shared" si="9"/>
        <v>399.99999999999943</v>
      </c>
      <c r="K25" s="14">
        <f t="shared" si="2"/>
        <v>6666.666666666667</v>
      </c>
      <c r="L25" s="14">
        <f t="shared" si="3"/>
        <v>7066.6666666666661</v>
      </c>
    </row>
    <row r="26" spans="1:12">
      <c r="A26" s="22">
        <f t="shared" si="4"/>
        <v>15</v>
      </c>
      <c r="B26" s="14">
        <f>IF($B$4="",0,B25-D25)</f>
        <v>8132.6777147852454</v>
      </c>
      <c r="C26" s="14">
        <f t="shared" si="0"/>
        <v>243.98033144355736</v>
      </c>
      <c r="D26" s="14">
        <f t="shared" si="6"/>
        <v>8132.6777147852463</v>
      </c>
      <c r="E26" s="14">
        <f t="shared" si="1"/>
        <v>8376.6580462288039</v>
      </c>
      <c r="H26" s="22">
        <f t="shared" si="7"/>
        <v>15</v>
      </c>
      <c r="I26" s="17">
        <f t="shared" si="8"/>
        <v>6666.6666666666506</v>
      </c>
      <c r="J26" s="14">
        <f t="shared" si="9"/>
        <v>199.99999999999952</v>
      </c>
      <c r="K26" s="14">
        <f t="shared" si="2"/>
        <v>6666.666666666667</v>
      </c>
      <c r="L26" s="14">
        <f t="shared" si="3"/>
        <v>6866.6666666666661</v>
      </c>
    </row>
    <row r="27" spans="1:12">
      <c r="A27" s="22">
        <f t="shared" si="4"/>
        <v>16</v>
      </c>
      <c r="B27" s="14">
        <f t="shared" si="5"/>
        <v>-9.0949470177292824E-13</v>
      </c>
      <c r="C27" s="14">
        <f t="shared" si="0"/>
        <v>-2.7284841053187846E-14</v>
      </c>
      <c r="D27" s="14">
        <f>IF(B27=0,0,E27-C27)</f>
        <v>2.7284841053187846E-14</v>
      </c>
      <c r="E27" s="14">
        <f>IF(B27&lt;=0.01,0,-PMT($B$5,$B$6,$B$4,,))</f>
        <v>0</v>
      </c>
      <c r="H27" s="22">
        <f t="shared" si="7"/>
        <v>16</v>
      </c>
      <c r="I27" s="17">
        <f t="shared" si="8"/>
        <v>-1.6370904631912708E-11</v>
      </c>
      <c r="J27" s="14">
        <f t="shared" si="9"/>
        <v>-4.9112713895738128E-13</v>
      </c>
      <c r="K27" s="14">
        <f>IF(I27&lt;=0.01,0,$I$4/$I$6)</f>
        <v>0</v>
      </c>
      <c r="L27" s="14">
        <f t="shared" si="3"/>
        <v>0</v>
      </c>
    </row>
    <row r="28" spans="1:12">
      <c r="A28" s="22">
        <f t="shared" si="4"/>
        <v>17</v>
      </c>
      <c r="B28" s="14">
        <f t="shared" si="5"/>
        <v>-9.3677954282611611E-13</v>
      </c>
      <c r="C28" s="14">
        <f t="shared" si="0"/>
        <v>-2.8103386284783483E-14</v>
      </c>
      <c r="D28" s="14">
        <f>IF(B28=0,0,E28-C28)</f>
        <v>2.8103386284783483E-14</v>
      </c>
      <c r="E28" s="14">
        <f t="shared" ref="E28:E56" si="10">IF(B28&lt;=0.01,0,-PMT($B$5,$B$6,$B$4,,))</f>
        <v>0</v>
      </c>
      <c r="H28" s="22">
        <f t="shared" si="7"/>
        <v>17</v>
      </c>
      <c r="I28" s="17">
        <f t="shared" si="8"/>
        <v>-1.6370904631912708E-11</v>
      </c>
      <c r="J28" s="14">
        <f t="shared" si="9"/>
        <v>-4.9112713895738128E-13</v>
      </c>
      <c r="K28" s="14">
        <f t="shared" ref="K28:K56" si="11">IF(I28&lt;=0.01,0,$I$4/$I$6)</f>
        <v>0</v>
      </c>
      <c r="L28" s="14">
        <f t="shared" si="3"/>
        <v>0</v>
      </c>
    </row>
    <row r="29" spans="1:12">
      <c r="A29" s="22">
        <f t="shared" si="4"/>
        <v>18</v>
      </c>
      <c r="B29" s="14">
        <f t="shared" si="5"/>
        <v>-9.6488292911089953E-13</v>
      </c>
      <c r="C29" s="14">
        <f t="shared" si="0"/>
        <v>-2.8946487873326982E-14</v>
      </c>
      <c r="D29" s="14">
        <f t="shared" si="6"/>
        <v>2.8946487873326982E-14</v>
      </c>
      <c r="E29" s="14">
        <f t="shared" si="10"/>
        <v>0</v>
      </c>
      <c r="H29" s="22">
        <f t="shared" si="7"/>
        <v>18</v>
      </c>
      <c r="I29" s="17">
        <f t="shared" si="8"/>
        <v>-1.6370904631912708E-11</v>
      </c>
      <c r="J29" s="14">
        <f t="shared" si="9"/>
        <v>-4.9112713895738128E-13</v>
      </c>
      <c r="K29" s="14">
        <f t="shared" si="11"/>
        <v>0</v>
      </c>
      <c r="L29" s="14">
        <f t="shared" si="3"/>
        <v>0</v>
      </c>
    </row>
    <row r="30" spans="1:12">
      <c r="A30" s="22">
        <f t="shared" si="4"/>
        <v>19</v>
      </c>
      <c r="B30" s="14">
        <f t="shared" si="5"/>
        <v>-9.9382941698422656E-13</v>
      </c>
      <c r="C30" s="14">
        <f t="shared" si="0"/>
        <v>-2.9814882509526798E-14</v>
      </c>
      <c r="D30" s="14">
        <f t="shared" si="6"/>
        <v>2.9814882509526798E-14</v>
      </c>
      <c r="E30" s="14">
        <f t="shared" si="10"/>
        <v>0</v>
      </c>
      <c r="H30" s="22">
        <f t="shared" si="7"/>
        <v>19</v>
      </c>
      <c r="I30" s="17">
        <f t="shared" si="8"/>
        <v>-1.6370904631912708E-11</v>
      </c>
      <c r="J30" s="14">
        <f t="shared" si="9"/>
        <v>-4.9112713895738128E-13</v>
      </c>
      <c r="K30" s="14">
        <f t="shared" si="11"/>
        <v>0</v>
      </c>
      <c r="L30" s="14">
        <f t="shared" si="3"/>
        <v>0</v>
      </c>
    </row>
    <row r="31" spans="1:12">
      <c r="A31" s="22">
        <f t="shared" si="4"/>
        <v>20</v>
      </c>
      <c r="B31" s="14">
        <f t="shared" si="5"/>
        <v>-1.0236442994937533E-12</v>
      </c>
      <c r="C31" s="14">
        <f t="shared" si="0"/>
        <v>-3.0709328984812594E-14</v>
      </c>
      <c r="D31" s="14">
        <f t="shared" si="6"/>
        <v>3.0709328984812594E-14</v>
      </c>
      <c r="E31" s="14">
        <f t="shared" si="10"/>
        <v>0</v>
      </c>
      <c r="H31" s="22">
        <f t="shared" si="7"/>
        <v>20</v>
      </c>
      <c r="I31" s="17">
        <f t="shared" si="8"/>
        <v>-1.6370904631912708E-11</v>
      </c>
      <c r="J31" s="14">
        <f t="shared" si="9"/>
        <v>-4.9112713895738128E-13</v>
      </c>
      <c r="K31" s="14">
        <f t="shared" si="11"/>
        <v>0</v>
      </c>
      <c r="L31" s="14">
        <f t="shared" si="3"/>
        <v>0</v>
      </c>
    </row>
    <row r="32" spans="1:12">
      <c r="A32" s="22">
        <f t="shared" si="4"/>
        <v>21</v>
      </c>
      <c r="B32" s="14">
        <f t="shared" si="5"/>
        <v>-1.0543536284785658E-12</v>
      </c>
      <c r="C32" s="14">
        <f t="shared" si="0"/>
        <v>-3.1630608854356976E-14</v>
      </c>
      <c r="D32" s="14">
        <f t="shared" si="6"/>
        <v>3.1630608854356976E-14</v>
      </c>
      <c r="E32" s="14">
        <f t="shared" si="10"/>
        <v>0</v>
      </c>
      <c r="H32" s="22">
        <f t="shared" si="7"/>
        <v>21</v>
      </c>
      <c r="I32" s="17">
        <f t="shared" si="8"/>
        <v>-1.6370904631912708E-11</v>
      </c>
      <c r="J32" s="14">
        <f t="shared" si="9"/>
        <v>-4.9112713895738128E-13</v>
      </c>
      <c r="K32" s="14">
        <f t="shared" si="11"/>
        <v>0</v>
      </c>
      <c r="L32" s="14">
        <f t="shared" si="3"/>
        <v>0</v>
      </c>
    </row>
    <row r="33" spans="1:12">
      <c r="A33" s="22">
        <f t="shared" si="4"/>
        <v>22</v>
      </c>
      <c r="B33" s="14">
        <f t="shared" si="5"/>
        <v>-1.0859842373329229E-12</v>
      </c>
      <c r="C33" s="14">
        <f t="shared" si="0"/>
        <v>-3.2579527119987683E-14</v>
      </c>
      <c r="D33" s="14">
        <f t="shared" si="6"/>
        <v>3.2579527119987683E-14</v>
      </c>
      <c r="E33" s="14">
        <f t="shared" si="10"/>
        <v>0</v>
      </c>
      <c r="H33" s="22">
        <f t="shared" si="7"/>
        <v>22</v>
      </c>
      <c r="I33" s="17">
        <f t="shared" si="8"/>
        <v>-1.6370904631912708E-11</v>
      </c>
      <c r="J33" s="14">
        <f t="shared" si="9"/>
        <v>-4.9112713895738128E-13</v>
      </c>
      <c r="K33" s="14">
        <f t="shared" si="11"/>
        <v>0</v>
      </c>
      <c r="L33" s="14">
        <f t="shared" si="3"/>
        <v>0</v>
      </c>
    </row>
    <row r="34" spans="1:12">
      <c r="A34" s="22">
        <f t="shared" si="4"/>
        <v>23</v>
      </c>
      <c r="B34" s="14">
        <f t="shared" si="5"/>
        <v>-1.1185637644529106E-12</v>
      </c>
      <c r="C34" s="14">
        <f t="shared" si="0"/>
        <v>-3.355691293358732E-14</v>
      </c>
      <c r="D34" s="14">
        <f t="shared" si="6"/>
        <v>3.355691293358732E-14</v>
      </c>
      <c r="E34" s="14">
        <f t="shared" si="10"/>
        <v>0</v>
      </c>
      <c r="H34" s="22">
        <f t="shared" si="7"/>
        <v>23</v>
      </c>
      <c r="I34" s="17">
        <f t="shared" si="8"/>
        <v>-1.6370904631912708E-11</v>
      </c>
      <c r="J34" s="14">
        <f t="shared" si="9"/>
        <v>-4.9112713895738128E-13</v>
      </c>
      <c r="K34" s="14">
        <f t="shared" si="11"/>
        <v>0</v>
      </c>
      <c r="L34" s="14">
        <f t="shared" si="3"/>
        <v>0</v>
      </c>
    </row>
    <row r="35" spans="1:12">
      <c r="A35" s="22">
        <f t="shared" si="4"/>
        <v>24</v>
      </c>
      <c r="B35" s="14">
        <f t="shared" si="5"/>
        <v>-1.152120677386498E-12</v>
      </c>
      <c r="C35" s="14">
        <f t="shared" si="0"/>
        <v>-3.4563620321594936E-14</v>
      </c>
      <c r="D35" s="14">
        <f t="shared" si="6"/>
        <v>3.4563620321594936E-14</v>
      </c>
      <c r="E35" s="14">
        <f t="shared" si="10"/>
        <v>0</v>
      </c>
      <c r="H35" s="22">
        <f t="shared" si="7"/>
        <v>24</v>
      </c>
      <c r="I35" s="17">
        <f t="shared" si="8"/>
        <v>-1.6370904631912708E-11</v>
      </c>
      <c r="J35" s="14">
        <f t="shared" si="9"/>
        <v>-4.9112713895738128E-13</v>
      </c>
      <c r="K35" s="14">
        <f t="shared" si="11"/>
        <v>0</v>
      </c>
      <c r="L35" s="14">
        <f t="shared" si="3"/>
        <v>0</v>
      </c>
    </row>
    <row r="36" spans="1:12">
      <c r="A36" s="22">
        <f t="shared" si="4"/>
        <v>25</v>
      </c>
      <c r="B36" s="14">
        <f t="shared" si="5"/>
        <v>-1.186684297708093E-12</v>
      </c>
      <c r="C36" s="14">
        <f t="shared" si="0"/>
        <v>-3.5600528931242789E-14</v>
      </c>
      <c r="D36" s="14">
        <f t="shared" si="6"/>
        <v>3.5600528931242789E-14</v>
      </c>
      <c r="E36" s="14">
        <f t="shared" si="10"/>
        <v>0</v>
      </c>
      <c r="H36" s="22">
        <f t="shared" si="7"/>
        <v>25</v>
      </c>
      <c r="I36" s="17">
        <f t="shared" si="8"/>
        <v>-1.6370904631912708E-11</v>
      </c>
      <c r="J36" s="14">
        <f t="shared" si="9"/>
        <v>-4.9112713895738128E-13</v>
      </c>
      <c r="K36" s="14">
        <f t="shared" si="11"/>
        <v>0</v>
      </c>
      <c r="L36" s="14">
        <f t="shared" si="3"/>
        <v>0</v>
      </c>
    </row>
    <row r="37" spans="1:12">
      <c r="A37" s="22">
        <f t="shared" si="4"/>
        <v>26</v>
      </c>
      <c r="B37" s="14">
        <f t="shared" ref="B37:B46" si="12">IF($B$4="",0,B36-D36)</f>
        <v>-1.2222848266393357E-12</v>
      </c>
      <c r="C37" s="14">
        <f t="shared" si="0"/>
        <v>-3.6668544799180071E-14</v>
      </c>
      <c r="D37" s="14">
        <f t="shared" si="6"/>
        <v>3.6668544799180071E-14</v>
      </c>
      <c r="E37" s="14">
        <f t="shared" si="10"/>
        <v>0</v>
      </c>
      <c r="H37" s="22">
        <f t="shared" si="7"/>
        <v>26</v>
      </c>
      <c r="I37" s="17">
        <f t="shared" si="8"/>
        <v>-1.6370904631912708E-11</v>
      </c>
      <c r="J37" s="14">
        <f t="shared" si="9"/>
        <v>-4.9112713895738128E-13</v>
      </c>
      <c r="K37" s="14">
        <f t="shared" si="11"/>
        <v>0</v>
      </c>
      <c r="L37" s="14">
        <f t="shared" si="3"/>
        <v>0</v>
      </c>
    </row>
    <row r="38" spans="1:12">
      <c r="A38" s="22">
        <f t="shared" si="4"/>
        <v>27</v>
      </c>
      <c r="B38" s="14">
        <f t="shared" si="12"/>
        <v>-1.2589533714385158E-12</v>
      </c>
      <c r="C38" s="14">
        <f t="shared" si="0"/>
        <v>-3.7768601143155471E-14</v>
      </c>
      <c r="D38" s="14">
        <f t="shared" si="6"/>
        <v>3.7768601143155471E-14</v>
      </c>
      <c r="E38" s="14">
        <f t="shared" si="10"/>
        <v>0</v>
      </c>
      <c r="H38" s="22">
        <f t="shared" si="7"/>
        <v>27</v>
      </c>
      <c r="I38" s="17">
        <f t="shared" si="8"/>
        <v>-1.6370904631912708E-11</v>
      </c>
      <c r="J38" s="14">
        <f t="shared" si="9"/>
        <v>-4.9112713895738128E-13</v>
      </c>
      <c r="K38" s="14">
        <f t="shared" si="11"/>
        <v>0</v>
      </c>
      <c r="L38" s="14">
        <f t="shared" si="3"/>
        <v>0</v>
      </c>
    </row>
    <row r="39" spans="1:12">
      <c r="A39" s="22">
        <f t="shared" si="4"/>
        <v>28</v>
      </c>
      <c r="B39" s="14">
        <f t="shared" si="12"/>
        <v>-1.2967219725816713E-12</v>
      </c>
      <c r="C39" s="14">
        <f t="shared" si="0"/>
        <v>-3.8901659177450141E-14</v>
      </c>
      <c r="D39" s="14">
        <f t="shared" si="6"/>
        <v>3.8901659177450141E-14</v>
      </c>
      <c r="E39" s="14">
        <f t="shared" si="10"/>
        <v>0</v>
      </c>
      <c r="H39" s="22">
        <f t="shared" si="7"/>
        <v>28</v>
      </c>
      <c r="I39" s="17">
        <f t="shared" si="8"/>
        <v>-1.6370904631912708E-11</v>
      </c>
      <c r="J39" s="14">
        <f t="shared" si="9"/>
        <v>-4.9112713895738128E-13</v>
      </c>
      <c r="K39" s="14">
        <f t="shared" si="11"/>
        <v>0</v>
      </c>
      <c r="L39" s="14">
        <f t="shared" si="3"/>
        <v>0</v>
      </c>
    </row>
    <row r="40" spans="1:12">
      <c r="A40" s="22">
        <f t="shared" si="4"/>
        <v>29</v>
      </c>
      <c r="B40" s="14">
        <f t="shared" si="12"/>
        <v>-1.3356236317591214E-12</v>
      </c>
      <c r="C40" s="14">
        <f t="shared" si="0"/>
        <v>-4.0068708952773648E-14</v>
      </c>
      <c r="D40" s="14">
        <f t="shared" si="6"/>
        <v>4.0068708952773648E-14</v>
      </c>
      <c r="E40" s="14">
        <f t="shared" si="10"/>
        <v>0</v>
      </c>
      <c r="H40" s="22">
        <f t="shared" si="7"/>
        <v>29</v>
      </c>
      <c r="I40" s="17">
        <f t="shared" si="8"/>
        <v>-1.6370904631912708E-11</v>
      </c>
      <c r="J40" s="14">
        <f t="shared" si="9"/>
        <v>-4.9112713895738128E-13</v>
      </c>
      <c r="K40" s="14">
        <f t="shared" si="11"/>
        <v>0</v>
      </c>
      <c r="L40" s="14">
        <f t="shared" si="3"/>
        <v>0</v>
      </c>
    </row>
    <row r="41" spans="1:12">
      <c r="A41" s="22">
        <f t="shared" si="4"/>
        <v>30</v>
      </c>
      <c r="B41" s="14">
        <f t="shared" si="12"/>
        <v>-1.375692340711895E-12</v>
      </c>
      <c r="C41" s="14">
        <f t="shared" si="0"/>
        <v>-4.1270770221356848E-14</v>
      </c>
      <c r="D41" s="14">
        <f t="shared" si="6"/>
        <v>4.1270770221356848E-14</v>
      </c>
      <c r="E41" s="14">
        <f t="shared" si="10"/>
        <v>0</v>
      </c>
      <c r="H41" s="22">
        <f t="shared" si="7"/>
        <v>30</v>
      </c>
      <c r="I41" s="17">
        <f t="shared" si="8"/>
        <v>-1.6370904631912708E-11</v>
      </c>
      <c r="J41" s="14">
        <f t="shared" si="9"/>
        <v>-4.9112713895738128E-13</v>
      </c>
      <c r="K41" s="14">
        <f t="shared" si="11"/>
        <v>0</v>
      </c>
      <c r="L41" s="14">
        <f t="shared" si="3"/>
        <v>0</v>
      </c>
    </row>
    <row r="42" spans="1:12">
      <c r="A42" s="22">
        <f t="shared" si="4"/>
        <v>31</v>
      </c>
      <c r="B42" s="14">
        <f t="shared" si="12"/>
        <v>-1.4169631109332519E-12</v>
      </c>
      <c r="C42" s="14">
        <f t="shared" si="0"/>
        <v>-4.2508893327997564E-14</v>
      </c>
      <c r="D42" s="14">
        <f t="shared" si="6"/>
        <v>4.2508893327997564E-14</v>
      </c>
      <c r="E42" s="14">
        <f t="shared" si="10"/>
        <v>0</v>
      </c>
      <c r="H42" s="22">
        <f t="shared" si="7"/>
        <v>31</v>
      </c>
      <c r="I42" s="17">
        <f t="shared" si="8"/>
        <v>-1.6370904631912708E-11</v>
      </c>
      <c r="J42" s="14">
        <f t="shared" si="9"/>
        <v>-4.9112713895738128E-13</v>
      </c>
      <c r="K42" s="14">
        <f t="shared" si="11"/>
        <v>0</v>
      </c>
      <c r="L42" s="14">
        <f t="shared" si="3"/>
        <v>0</v>
      </c>
    </row>
    <row r="43" spans="1:12">
      <c r="A43" s="22">
        <f t="shared" si="4"/>
        <v>32</v>
      </c>
      <c r="B43" s="14">
        <f t="shared" si="12"/>
        <v>-1.4594720042612494E-12</v>
      </c>
      <c r="C43" s="14">
        <f t="shared" si="0"/>
        <v>-4.3784160127837478E-14</v>
      </c>
      <c r="D43" s="14">
        <f t="shared" si="6"/>
        <v>4.3784160127837478E-14</v>
      </c>
      <c r="E43" s="14">
        <f t="shared" si="10"/>
        <v>0</v>
      </c>
      <c r="H43" s="22">
        <f t="shared" si="7"/>
        <v>32</v>
      </c>
      <c r="I43" s="17">
        <f t="shared" si="8"/>
        <v>-1.6370904631912708E-11</v>
      </c>
      <c r="J43" s="14">
        <f t="shared" si="9"/>
        <v>-4.9112713895738128E-13</v>
      </c>
      <c r="K43" s="14">
        <f t="shared" si="11"/>
        <v>0</v>
      </c>
      <c r="L43" s="14">
        <f t="shared" si="3"/>
        <v>0</v>
      </c>
    </row>
    <row r="44" spans="1:12">
      <c r="A44" s="22">
        <f t="shared" si="4"/>
        <v>33</v>
      </c>
      <c r="B44" s="14">
        <f t="shared" si="12"/>
        <v>-1.5032561643890869E-12</v>
      </c>
      <c r="C44" s="14">
        <f t="shared" si="0"/>
        <v>-4.5097684931672603E-14</v>
      </c>
      <c r="D44" s="14">
        <f t="shared" si="6"/>
        <v>4.5097684931672603E-14</v>
      </c>
      <c r="E44" s="14">
        <f t="shared" si="10"/>
        <v>0</v>
      </c>
      <c r="H44" s="22">
        <f t="shared" si="7"/>
        <v>33</v>
      </c>
      <c r="I44" s="17">
        <f t="shared" si="8"/>
        <v>-1.6370904631912708E-11</v>
      </c>
      <c r="J44" s="14">
        <f t="shared" si="9"/>
        <v>-4.9112713895738128E-13</v>
      </c>
      <c r="K44" s="14">
        <f t="shared" si="11"/>
        <v>0</v>
      </c>
      <c r="L44" s="14">
        <f t="shared" si="3"/>
        <v>0</v>
      </c>
    </row>
    <row r="45" spans="1:12">
      <c r="A45" s="22">
        <f t="shared" si="4"/>
        <v>34</v>
      </c>
      <c r="B45" s="14">
        <f t="shared" si="12"/>
        <v>-1.5483538493207595E-12</v>
      </c>
      <c r="C45" s="14">
        <f t="shared" si="0"/>
        <v>-4.6450615479622782E-14</v>
      </c>
      <c r="D45" s="14">
        <f t="shared" si="6"/>
        <v>4.6450615479622782E-14</v>
      </c>
      <c r="E45" s="14">
        <f t="shared" si="10"/>
        <v>0</v>
      </c>
      <c r="H45" s="22">
        <f t="shared" si="7"/>
        <v>34</v>
      </c>
      <c r="I45" s="17">
        <f t="shared" si="8"/>
        <v>-1.6370904631912708E-11</v>
      </c>
      <c r="J45" s="14">
        <f t="shared" si="9"/>
        <v>-4.9112713895738128E-13</v>
      </c>
      <c r="K45" s="14">
        <f t="shared" si="11"/>
        <v>0</v>
      </c>
      <c r="L45" s="14">
        <f t="shared" si="3"/>
        <v>0</v>
      </c>
    </row>
    <row r="46" spans="1:12">
      <c r="A46" s="22">
        <f t="shared" si="4"/>
        <v>35</v>
      </c>
      <c r="B46" s="14">
        <f t="shared" si="12"/>
        <v>-1.5948044648003822E-12</v>
      </c>
      <c r="C46" s="14">
        <f t="shared" si="0"/>
        <v>-4.7844133944011463E-14</v>
      </c>
      <c r="D46" s="14">
        <f t="shared" si="6"/>
        <v>4.7844133944011463E-14</v>
      </c>
      <c r="E46" s="14">
        <f t="shared" si="10"/>
        <v>0</v>
      </c>
      <c r="H46" s="22">
        <f t="shared" si="7"/>
        <v>35</v>
      </c>
      <c r="I46" s="17">
        <f t="shared" si="8"/>
        <v>-1.6370904631912708E-11</v>
      </c>
      <c r="J46" s="14">
        <f t="shared" si="9"/>
        <v>-4.9112713895738128E-13</v>
      </c>
      <c r="K46" s="14">
        <f t="shared" si="11"/>
        <v>0</v>
      </c>
      <c r="L46" s="14">
        <f t="shared" si="3"/>
        <v>0</v>
      </c>
    </row>
    <row r="47" spans="1:12">
      <c r="A47" s="22">
        <f t="shared" si="4"/>
        <v>36</v>
      </c>
      <c r="B47" s="14">
        <f t="shared" ref="B47:B56" si="13">IF($B$4="",0,B46-D46)</f>
        <v>-1.6426485987443936E-12</v>
      </c>
      <c r="C47" s="14">
        <f t="shared" si="0"/>
        <v>-4.9279457962331806E-14</v>
      </c>
      <c r="D47" s="14">
        <f t="shared" si="6"/>
        <v>4.9279457962331806E-14</v>
      </c>
      <c r="E47" s="14">
        <f t="shared" si="10"/>
        <v>0</v>
      </c>
      <c r="H47" s="22">
        <f t="shared" si="7"/>
        <v>36</v>
      </c>
      <c r="I47" s="17">
        <f t="shared" si="8"/>
        <v>-1.6370904631912708E-11</v>
      </c>
      <c r="J47" s="14">
        <f t="shared" si="9"/>
        <v>-4.9112713895738128E-13</v>
      </c>
      <c r="K47" s="14">
        <f t="shared" si="11"/>
        <v>0</v>
      </c>
      <c r="L47" s="14">
        <f t="shared" si="3"/>
        <v>0</v>
      </c>
    </row>
    <row r="48" spans="1:12">
      <c r="A48" s="22">
        <f t="shared" si="4"/>
        <v>37</v>
      </c>
      <c r="B48" s="14">
        <f t="shared" si="13"/>
        <v>-1.6919280567067254E-12</v>
      </c>
      <c r="C48" s="14">
        <f t="shared" si="0"/>
        <v>-5.075784170120176E-14</v>
      </c>
      <c r="D48" s="14">
        <f t="shared" si="6"/>
        <v>5.075784170120176E-14</v>
      </c>
      <c r="E48" s="14">
        <f t="shared" si="10"/>
        <v>0</v>
      </c>
      <c r="H48" s="22">
        <f t="shared" si="7"/>
        <v>37</v>
      </c>
      <c r="I48" s="17">
        <f t="shared" si="8"/>
        <v>-1.6370904631912708E-11</v>
      </c>
      <c r="J48" s="14">
        <f t="shared" si="9"/>
        <v>-4.9112713895738128E-13</v>
      </c>
      <c r="K48" s="14">
        <f t="shared" si="11"/>
        <v>0</v>
      </c>
      <c r="L48" s="14">
        <f t="shared" si="3"/>
        <v>0</v>
      </c>
    </row>
    <row r="49" spans="1:12">
      <c r="A49" s="22">
        <f t="shared" si="4"/>
        <v>38</v>
      </c>
      <c r="B49" s="14">
        <f t="shared" si="13"/>
        <v>-1.7426858984079271E-12</v>
      </c>
      <c r="C49" s="14">
        <f t="shared" si="0"/>
        <v>-5.2280576952237813E-14</v>
      </c>
      <c r="D49" s="14">
        <f t="shared" si="6"/>
        <v>5.2280576952237813E-14</v>
      </c>
      <c r="E49" s="14">
        <f t="shared" si="10"/>
        <v>0</v>
      </c>
      <c r="H49" s="22">
        <f t="shared" si="7"/>
        <v>38</v>
      </c>
      <c r="I49" s="17">
        <f t="shared" si="8"/>
        <v>-1.6370904631912708E-11</v>
      </c>
      <c r="J49" s="14">
        <f t="shared" si="9"/>
        <v>-4.9112713895738128E-13</v>
      </c>
      <c r="K49" s="14">
        <f t="shared" si="11"/>
        <v>0</v>
      </c>
      <c r="L49" s="14">
        <f t="shared" si="3"/>
        <v>0</v>
      </c>
    </row>
    <row r="50" spans="1:12">
      <c r="A50" s="22">
        <f t="shared" si="4"/>
        <v>39</v>
      </c>
      <c r="B50" s="14">
        <f t="shared" si="13"/>
        <v>-1.7949664753601648E-12</v>
      </c>
      <c r="C50" s="14">
        <f t="shared" si="0"/>
        <v>-5.3848994260804941E-14</v>
      </c>
      <c r="D50" s="14">
        <f t="shared" si="6"/>
        <v>5.3848994260804941E-14</v>
      </c>
      <c r="E50" s="14">
        <f t="shared" si="10"/>
        <v>0</v>
      </c>
      <c r="H50" s="22">
        <f t="shared" si="7"/>
        <v>39</v>
      </c>
      <c r="I50" s="17">
        <f t="shared" si="8"/>
        <v>-1.6370904631912708E-11</v>
      </c>
      <c r="J50" s="14">
        <f t="shared" si="9"/>
        <v>-4.9112713895738128E-13</v>
      </c>
      <c r="K50" s="14">
        <f t="shared" si="11"/>
        <v>0</v>
      </c>
      <c r="L50" s="14">
        <f t="shared" si="3"/>
        <v>0</v>
      </c>
    </row>
    <row r="51" spans="1:12">
      <c r="A51" s="22">
        <f t="shared" si="4"/>
        <v>40</v>
      </c>
      <c r="B51" s="14">
        <f t="shared" si="13"/>
        <v>-1.8488154696209697E-12</v>
      </c>
      <c r="C51" s="14">
        <f t="shared" si="0"/>
        <v>-5.5464464088629086E-14</v>
      </c>
      <c r="D51" s="14">
        <f t="shared" si="6"/>
        <v>5.5464464088629086E-14</v>
      </c>
      <c r="E51" s="14">
        <f t="shared" si="10"/>
        <v>0</v>
      </c>
      <c r="H51" s="22">
        <f t="shared" si="7"/>
        <v>40</v>
      </c>
      <c r="I51" s="17">
        <f t="shared" si="8"/>
        <v>-1.6370904631912708E-11</v>
      </c>
      <c r="J51" s="14">
        <f t="shared" si="9"/>
        <v>-4.9112713895738128E-13</v>
      </c>
      <c r="K51" s="14">
        <f t="shared" si="11"/>
        <v>0</v>
      </c>
      <c r="L51" s="14">
        <f t="shared" si="3"/>
        <v>0</v>
      </c>
    </row>
    <row r="52" spans="1:12">
      <c r="A52" s="22">
        <f t="shared" si="4"/>
        <v>41</v>
      </c>
      <c r="B52" s="14">
        <f t="shared" si="13"/>
        <v>-1.9042799337095987E-12</v>
      </c>
      <c r="C52" s="14">
        <f t="shared" si="0"/>
        <v>-5.7128398011287959E-14</v>
      </c>
      <c r="D52" s="14">
        <f t="shared" si="6"/>
        <v>5.7128398011287959E-14</v>
      </c>
      <c r="E52" s="14">
        <f t="shared" si="10"/>
        <v>0</v>
      </c>
      <c r="H52" s="22">
        <f t="shared" si="7"/>
        <v>41</v>
      </c>
      <c r="I52" s="17">
        <f t="shared" si="8"/>
        <v>-1.6370904631912708E-11</v>
      </c>
      <c r="J52" s="14">
        <f t="shared" si="9"/>
        <v>-4.9112713895738128E-13</v>
      </c>
      <c r="K52" s="14">
        <f t="shared" si="11"/>
        <v>0</v>
      </c>
      <c r="L52" s="14">
        <f t="shared" si="3"/>
        <v>0</v>
      </c>
    </row>
    <row r="53" spans="1:12">
      <c r="A53" s="22">
        <f t="shared" si="4"/>
        <v>42</v>
      </c>
      <c r="B53" s="14">
        <f t="shared" si="13"/>
        <v>-1.9614083317208866E-12</v>
      </c>
      <c r="C53" s="14">
        <f t="shared" si="0"/>
        <v>-5.8842249951626598E-14</v>
      </c>
      <c r="D53" s="14">
        <f t="shared" si="6"/>
        <v>5.8842249951626598E-14</v>
      </c>
      <c r="E53" s="14">
        <f t="shared" si="10"/>
        <v>0</v>
      </c>
      <c r="H53" s="22">
        <f t="shared" si="7"/>
        <v>42</v>
      </c>
      <c r="I53" s="17">
        <f t="shared" si="8"/>
        <v>-1.6370904631912708E-11</v>
      </c>
      <c r="J53" s="14">
        <f t="shared" si="9"/>
        <v>-4.9112713895738128E-13</v>
      </c>
      <c r="K53" s="14">
        <f t="shared" si="11"/>
        <v>0</v>
      </c>
      <c r="L53" s="14">
        <f t="shared" si="3"/>
        <v>0</v>
      </c>
    </row>
    <row r="54" spans="1:12">
      <c r="A54" s="22">
        <f t="shared" si="4"/>
        <v>43</v>
      </c>
      <c r="B54" s="14">
        <f t="shared" si="13"/>
        <v>-2.0202505816725133E-12</v>
      </c>
      <c r="C54" s="14">
        <f t="shared" si="0"/>
        <v>-6.0607517450175396E-14</v>
      </c>
      <c r="D54" s="14">
        <f t="shared" si="6"/>
        <v>6.0607517450175396E-14</v>
      </c>
      <c r="E54" s="14">
        <f t="shared" si="10"/>
        <v>0</v>
      </c>
      <c r="H54" s="22">
        <f t="shared" si="7"/>
        <v>43</v>
      </c>
      <c r="I54" s="17">
        <f t="shared" si="8"/>
        <v>-1.6370904631912708E-11</v>
      </c>
      <c r="J54" s="14">
        <f t="shared" si="9"/>
        <v>-4.9112713895738128E-13</v>
      </c>
      <c r="K54" s="14">
        <f t="shared" si="11"/>
        <v>0</v>
      </c>
      <c r="L54" s="14">
        <f t="shared" si="3"/>
        <v>0</v>
      </c>
    </row>
    <row r="55" spans="1:12">
      <c r="A55" s="22">
        <f t="shared" si="4"/>
        <v>44</v>
      </c>
      <c r="B55" s="14">
        <f t="shared" si="13"/>
        <v>-2.0808580991226887E-12</v>
      </c>
      <c r="C55" s="14">
        <f t="shared" si="0"/>
        <v>-6.2425742973680655E-14</v>
      </c>
      <c r="D55" s="14">
        <f t="shared" si="6"/>
        <v>6.2425742973680655E-14</v>
      </c>
      <c r="E55" s="14">
        <f t="shared" si="10"/>
        <v>0</v>
      </c>
      <c r="H55" s="22">
        <f t="shared" si="7"/>
        <v>44</v>
      </c>
      <c r="I55" s="17">
        <f t="shared" si="8"/>
        <v>-1.6370904631912708E-11</v>
      </c>
      <c r="J55" s="14">
        <f t="shared" si="9"/>
        <v>-4.9112713895738128E-13</v>
      </c>
      <c r="K55" s="14">
        <f t="shared" si="11"/>
        <v>0</v>
      </c>
      <c r="L55" s="14">
        <f t="shared" si="3"/>
        <v>0</v>
      </c>
    </row>
    <row r="56" spans="1:12">
      <c r="A56" s="22">
        <f t="shared" si="4"/>
        <v>45</v>
      </c>
      <c r="B56" s="14">
        <f t="shared" si="13"/>
        <v>-2.1432838420963696E-12</v>
      </c>
      <c r="C56" s="14">
        <f t="shared" si="0"/>
        <v>-6.4298515262891087E-14</v>
      </c>
      <c r="D56" s="14">
        <f t="shared" si="6"/>
        <v>6.4298515262891087E-14</v>
      </c>
      <c r="E56" s="14">
        <f t="shared" si="10"/>
        <v>0</v>
      </c>
      <c r="H56" s="22">
        <f t="shared" si="7"/>
        <v>45</v>
      </c>
      <c r="I56" s="17">
        <f t="shared" si="8"/>
        <v>-1.6370904631912708E-11</v>
      </c>
      <c r="J56" s="14">
        <f t="shared" si="9"/>
        <v>-4.9112713895738128E-13</v>
      </c>
      <c r="K56" s="14">
        <f t="shared" si="11"/>
        <v>0</v>
      </c>
      <c r="L56" s="14">
        <f t="shared" si="3"/>
        <v>0</v>
      </c>
    </row>
    <row r="57" spans="1:12">
      <c r="H57" s="19"/>
    </row>
    <row r="58" spans="1:12">
      <c r="A58" s="10" t="s">
        <v>2</v>
      </c>
      <c r="B58" s="10"/>
      <c r="C58" s="11">
        <f>SUM(C12:C56)</f>
        <v>25649.870693432058</v>
      </c>
      <c r="D58" s="11">
        <f t="shared" ref="D58:E58" si="14">SUM(D12:D56)</f>
        <v>100000</v>
      </c>
      <c r="E58" s="11">
        <f t="shared" si="14"/>
        <v>125649.87069343211</v>
      </c>
      <c r="H58" s="10" t="s">
        <v>2</v>
      </c>
      <c r="I58" s="18"/>
      <c r="J58" s="11">
        <f>SUM(J12:J56)</f>
        <v>24000</v>
      </c>
      <c r="K58" s="11">
        <f t="shared" ref="K58:L58" si="15">SUM(K12:K56)</f>
        <v>100000.00000000001</v>
      </c>
      <c r="L58" s="11">
        <f t="shared" si="15"/>
        <v>124000.00000000003</v>
      </c>
    </row>
    <row r="59" spans="1:12">
      <c r="C59" s="9" t="s">
        <v>1</v>
      </c>
      <c r="D59" s="9" t="s">
        <v>0</v>
      </c>
      <c r="E59" s="9" t="s">
        <v>14</v>
      </c>
      <c r="J59" s="9" t="s">
        <v>1</v>
      </c>
      <c r="K59" s="9" t="s">
        <v>0</v>
      </c>
      <c r="L59" s="9" t="s">
        <v>14</v>
      </c>
    </row>
  </sheetData>
  <sheetProtection algorithmName="SHA-512" hashValue="fYdn8iczOXiuYkn9OpGulRIPe/YAtuleV4o1cwXfJF+4PyO94VvF1hQgmkMWKYyIrV210Tkdjfh6qEVmXyvSlA==" saltValue="91bZAmHE6sz3NdaMjDRjXA==" spinCount="100000" sheet="1" objects="1" scenarios="1" formatColumns="0" formatRows="0" selectLockedCells="1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</vt:lpstr>
      <vt:lpstr>TA!Zone_d_impression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CALIN</dc:creator>
  <cp:lastModifiedBy>Sylvie CALIN</cp:lastModifiedBy>
  <cp:lastPrinted>2025-06-24T12:48:33Z</cp:lastPrinted>
  <dcterms:created xsi:type="dcterms:W3CDTF">2025-06-24T07:18:58Z</dcterms:created>
  <dcterms:modified xsi:type="dcterms:W3CDTF">2025-07-01T14:28:50Z</dcterms:modified>
</cp:coreProperties>
</file>